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254E972C-404D-49A8-A036-F3609EB89AF8}" xr6:coauthVersionLast="47" xr6:coauthVersionMax="47" xr10:uidLastSave="{00000000-0000-0000-0000-000000000000}"/>
  <bookViews>
    <workbookView xWindow="-120" yWindow="-120" windowWidth="20730" windowHeight="11310" tabRatio="788" xr2:uid="{00000000-000D-0000-FFFF-FFFF00000000}"/>
  </bookViews>
  <sheets>
    <sheet name="Calendario Docenza" sheetId="16" r:id="rId1"/>
  </sheets>
  <definedNames>
    <definedName name="Calendario10Annuale" localSheetId="0">'Calendario Docenza'!#REF!</definedName>
    <definedName name="Calendario10Annuale">#REF!</definedName>
    <definedName name="Calendario10Mensile" localSheetId="0">'Calendario Docenza'!#REF!</definedName>
    <definedName name="Calendario10Mensile">#REF!</definedName>
    <definedName name="Calendario11Annuale" localSheetId="0">'Calendario Docenza'!#REF!</definedName>
    <definedName name="Calendario11Annuale">#REF!</definedName>
    <definedName name="Calendario11Mensile" localSheetId="0">'Calendario Docenza'!#REF!</definedName>
    <definedName name="Calendario11Mensile">#REF!</definedName>
    <definedName name="Calendario12Annuale" localSheetId="0">'Calendario Docenza'!#REF!</definedName>
    <definedName name="Calendario12Annuale">#REF!</definedName>
    <definedName name="Calendario12Mensile" localSheetId="0">'Calendario Docenza'!#REF!</definedName>
    <definedName name="Calendario12Mensile">#REF!</definedName>
    <definedName name="Calendario1Annuale" localSheetId="0">'Calendario Docenza'!$B$1</definedName>
    <definedName name="Calendario1Annuale">#REF!</definedName>
    <definedName name="Calendario1Mensile" localSheetId="0">'Calendario Docenza'!$C$1</definedName>
    <definedName name="Calendario1Mensile">#REF!</definedName>
    <definedName name="Calendario2Annuale" localSheetId="0">'Calendario Docenza'!$B$15</definedName>
    <definedName name="Calendario2Annuale">#REF!</definedName>
    <definedName name="Calendario2Mensile" localSheetId="0">'Calendario Docenza'!$C$15</definedName>
    <definedName name="Calendario2Mensile">#REF!</definedName>
    <definedName name="Calendario3Annuale" localSheetId="0">'Calendario Docenza'!$B$27</definedName>
    <definedName name="Calendario3Annuale">#REF!</definedName>
    <definedName name="Calendario3Mensile" localSheetId="0">'Calendario Docenza'!$C$27</definedName>
    <definedName name="Calendario3Mensile">#REF!</definedName>
    <definedName name="Calendario4Annuale" localSheetId="0">'Calendario Docenza'!$B$40</definedName>
    <definedName name="Calendario4Annuale">#REF!</definedName>
    <definedName name="Calendario4Mensile" localSheetId="0">'Calendario Docenza'!$C$40</definedName>
    <definedName name="Calendario4Mensile">#REF!</definedName>
    <definedName name="Calendario5Annuale" localSheetId="0">'Calendario Docenza'!$B$53</definedName>
    <definedName name="Calendario5Annuale">#REF!</definedName>
    <definedName name="Calendario5Mensile" localSheetId="0">'Calendario Docenza'!$C$53</definedName>
    <definedName name="Calendario5Mensile">#REF!</definedName>
    <definedName name="Calendario6Annuale" localSheetId="0">'Calendario Docenza'!$B$65</definedName>
    <definedName name="Calendario6Annuale">#REF!</definedName>
    <definedName name="Calendario6Mensile" localSheetId="0">'Calendario Docenza'!$C$65</definedName>
    <definedName name="Calendario6Mensile">#REF!</definedName>
    <definedName name="Calendario7Annuale" localSheetId="0">'Calendario Docenza'!#REF!</definedName>
    <definedName name="Calendario7Annuale">#REF!</definedName>
    <definedName name="Calendario7Mensile" localSheetId="0">'Calendario Docenza'!#REF!</definedName>
    <definedName name="Calendario7Mensile">#REF!</definedName>
    <definedName name="Calendario8Annuale" localSheetId="0">'Calendario Docenza'!#REF!</definedName>
    <definedName name="Calendario8Annuale">#REF!</definedName>
    <definedName name="Calendario8Mensile" localSheetId="0">'Calendario Docenza'!#REF!</definedName>
    <definedName name="Calendario8Mensile">#REF!</definedName>
    <definedName name="Calendario9Annuale" localSheetId="0">'Calendario Docenza'!#REF!</definedName>
    <definedName name="Calendario9Annuale">#REF!</definedName>
    <definedName name="Calendario9Mensile" localSheetId="0">'Calendario Docenza'!#REF!</definedName>
    <definedName name="Calendario9Mensile">#REF!</definedName>
    <definedName name="Giorni">{0,1,2,3,4,5,6}</definedName>
    <definedName name="GiorniFeriali">{"LUNEDÌ","MARTEDÌ","MERCOLEDÌ","GIOVEDÌ","VENERDÌ","SABATO","DOMENICA"}</definedName>
    <definedName name="InizioSettimana" localSheetId="0">'Calendario Docenza'!$B$2</definedName>
    <definedName name="InizioSettimana">#REF!</definedName>
    <definedName name="Mesi">{"Gennaio","Febbraio","Marzo","Aprile","Maggio","Giugno","Luglio","Agosto","Settembre","Ottobre","Novembre","Dicembre"}</definedName>
    <definedName name="OpzioneCalendario10Mensile" localSheetId="0">MATCH('Calendario Docenza'!Calendario10Mensile,Mesi,0)</definedName>
    <definedName name="OpzioneCalendario10Mensile">MATCH(Calendario10Mensile,Mesi,0)</definedName>
    <definedName name="OpzioneCalendario11Mensile" localSheetId="0">MATCH('Calendario Docenza'!Calendario11Mensile,Mesi,0)</definedName>
    <definedName name="OpzioneCalendario11Mensile">MATCH(Calendario11Mensile,Mesi,0)</definedName>
    <definedName name="OpzioneCalendario12Mensile" localSheetId="0">MATCH('Calendario Docenza'!Calendario12Mensile,Mesi,0)</definedName>
    <definedName name="OpzioneCalendario12Mensile">MATCH(Calendario12Mensile,Mesi,0)</definedName>
    <definedName name="OpzioneCalendario1Mensile" localSheetId="0">MATCH('Calendario Docenza'!Calendario1Mensile,Mesi,0)</definedName>
    <definedName name="OpzioneCalendario1Mensile">MATCH(Calendario1Mensile,Mesi,0)</definedName>
    <definedName name="OpzioneCalendario2Mensile" localSheetId="0">MATCH('Calendario Docenza'!Calendario2Mensile,Mesi,0)</definedName>
    <definedName name="OpzioneCalendario2Mensile">MATCH(Calendario2Mensile,Mesi,0)</definedName>
    <definedName name="OpzioneCalendario3Mensile" localSheetId="0">MATCH('Calendario Docenza'!Calendario3Mensile,Mesi,0)</definedName>
    <definedName name="OpzioneCalendario3Mensile">MATCH(Calendario3Mensile,Mesi,0)</definedName>
    <definedName name="OpzioneCalendario4Mensile" localSheetId="0">MATCH('Calendario Docenza'!Calendario4Mensile,Mesi,0)</definedName>
    <definedName name="OpzioneCalendario4Mensile">MATCH(Calendario4Mensile,Mesi,0)</definedName>
    <definedName name="OpzioneCalendario5Mensile" localSheetId="0">MATCH('Calendario Docenza'!Calendario5Mensile,Mesi,0)</definedName>
    <definedName name="OpzioneCalendario5Mensile">MATCH(Calendario5Mensile,Mesi,0)</definedName>
    <definedName name="OpzioneCalendario6Mensile" localSheetId="0">MATCH('Calendario Docenza'!Calendario6Mensile,Mesi,0)</definedName>
    <definedName name="OpzioneCalendario6Mensile">MATCH(Calendario6Mensile,Mesi,0)</definedName>
    <definedName name="OpzioneCalendario7Mensile" localSheetId="0">MATCH('Calendario Docenza'!Calendario7Mensile,Mesi,0)</definedName>
    <definedName name="OpzioneCalendario7Mensile">MATCH(Calendario7Mensile,Mesi,0)</definedName>
    <definedName name="OpzioneCalendario8Mensile" localSheetId="0">MATCH('Calendario Docenza'!Calendario8Mensile,Mesi,0)</definedName>
    <definedName name="OpzioneCalendario8Mensile">MATCH(Calendario8Mensile,Mesi,0)</definedName>
    <definedName name="OpzioneCalendario9Mensile" localSheetId="0">MATCH('Calendario Docenza'!Calendario9Mensile,Mesi,0)</definedName>
    <definedName name="OpzioneCalendario9Mensile">MATCH(Calendario9Mensile,Mesi,0)</definedName>
    <definedName name="OpzioneGiornoSettimana" localSheetId="0">MATCH('Calendario Docenza'!InizioSettimana,GiorniFeriali,0)+10</definedName>
    <definedName name="OpzioneGiornoSettimana">MATCH(InizioSettimana,GiorniFeriali,0)+10</definedName>
    <definedName name="Print_Area" localSheetId="0">'Calendario Docenza'!$B$1:$H$76</definedName>
    <definedName name="ValoreInizioSettimana" localSheetId="0">IF('Calendario Docenza'!InizioSettimana="LUNEDÌ",2,1)</definedName>
    <definedName name="ValoreInizioSettimana">IF(InizioSettimana="LUNEDÌ",2,1)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6" l="1"/>
  <c r="B15" i="16"/>
  <c r="B14" i="16" a="1"/>
  <c r="B14" i="16" s="1"/>
  <c r="B12" i="16" a="1"/>
  <c r="H12" i="16" s="1"/>
  <c r="B10" i="16" a="1"/>
  <c r="H10" i="16" s="1"/>
  <c r="B8" i="16" a="1"/>
  <c r="H8" i="16" s="1"/>
  <c r="B6" i="16" a="1"/>
  <c r="H6" i="16" s="1"/>
  <c r="B4" i="16" a="1"/>
  <c r="H4" i="16" s="1"/>
  <c r="H2" i="16" s="1"/>
  <c r="C4" i="16" l="1"/>
  <c r="C2" i="16" s="1"/>
  <c r="E4" i="16"/>
  <c r="E2" i="16" s="1"/>
  <c r="G4" i="16"/>
  <c r="G2" i="16" s="1"/>
  <c r="C6" i="16"/>
  <c r="E6" i="16"/>
  <c r="G6" i="16"/>
  <c r="C8" i="16"/>
  <c r="E8" i="16"/>
  <c r="G8" i="16"/>
  <c r="C10" i="16"/>
  <c r="E10" i="16"/>
  <c r="G10" i="16"/>
  <c r="C12" i="16"/>
  <c r="E12" i="16"/>
  <c r="G12" i="16"/>
  <c r="C14" i="16"/>
  <c r="B4" i="16"/>
  <c r="D4" i="16"/>
  <c r="D2" i="16" s="1"/>
  <c r="F4" i="16"/>
  <c r="F2" i="16" s="1"/>
  <c r="B6" i="16"/>
  <c r="D6" i="16"/>
  <c r="F6" i="16"/>
  <c r="B8" i="16"/>
  <c r="D8" i="16"/>
  <c r="F8" i="16"/>
  <c r="B10" i="16"/>
  <c r="D10" i="16"/>
  <c r="F10" i="16"/>
  <c r="B12" i="16"/>
  <c r="D12" i="16"/>
  <c r="F12" i="16"/>
  <c r="B27" i="16"/>
  <c r="B18" i="16" a="1"/>
  <c r="B20" i="16" a="1"/>
  <c r="B22" i="16" a="1"/>
  <c r="B24" i="16" a="1"/>
  <c r="B26" i="16" a="1"/>
  <c r="C27" i="16"/>
  <c r="H26" i="16" l="1"/>
  <c r="F26" i="16"/>
  <c r="D26" i="16"/>
  <c r="B26" i="16"/>
  <c r="G26" i="16"/>
  <c r="E26" i="16"/>
  <c r="C26" i="16"/>
  <c r="H22" i="16"/>
  <c r="F22" i="16"/>
  <c r="D22" i="16"/>
  <c r="B22" i="16"/>
  <c r="G22" i="16"/>
  <c r="E22" i="16"/>
  <c r="C22" i="16"/>
  <c r="H18" i="16"/>
  <c r="H16" i="16" s="1"/>
  <c r="F18" i="16"/>
  <c r="F16" i="16" s="1"/>
  <c r="D18" i="16"/>
  <c r="D16" i="16" s="1"/>
  <c r="B18" i="16"/>
  <c r="B16" i="16" s="1"/>
  <c r="G18" i="16"/>
  <c r="G16" i="16" s="1"/>
  <c r="E18" i="16"/>
  <c r="E16" i="16" s="1"/>
  <c r="C18" i="16"/>
  <c r="C16" i="16" s="1"/>
  <c r="H24" i="16"/>
  <c r="F24" i="16"/>
  <c r="D24" i="16"/>
  <c r="B24" i="16"/>
  <c r="G24" i="16"/>
  <c r="E24" i="16"/>
  <c r="C24" i="16"/>
  <c r="H20" i="16"/>
  <c r="F20" i="16"/>
  <c r="D20" i="16"/>
  <c r="B20" i="16"/>
  <c r="G20" i="16"/>
  <c r="E20" i="16"/>
  <c r="C20" i="16"/>
  <c r="C40" i="16"/>
  <c r="B38" i="16" a="1"/>
  <c r="B40" i="16"/>
  <c r="B36" i="16" a="1"/>
  <c r="B34" i="16" a="1"/>
  <c r="B32" i="16" a="1"/>
  <c r="B30" i="16" a="1"/>
  <c r="H30" i="16" l="1"/>
  <c r="H28" i="16" s="1"/>
  <c r="F30" i="16"/>
  <c r="F28" i="16" s="1"/>
  <c r="D30" i="16"/>
  <c r="D28" i="16" s="1"/>
  <c r="B30" i="16"/>
  <c r="B28" i="16" s="1"/>
  <c r="G30" i="16"/>
  <c r="G28" i="16" s="1"/>
  <c r="E30" i="16"/>
  <c r="E28" i="16" s="1"/>
  <c r="C30" i="16"/>
  <c r="C28" i="16" s="1"/>
  <c r="H34" i="16"/>
  <c r="F34" i="16"/>
  <c r="D34" i="16"/>
  <c r="B34" i="16"/>
  <c r="G34" i="16"/>
  <c r="E34" i="16"/>
  <c r="C34" i="16"/>
  <c r="C53" i="16"/>
  <c r="B51" i="16" a="1"/>
  <c r="B49" i="16" a="1"/>
  <c r="B47" i="16" a="1"/>
  <c r="B45" i="16" a="1"/>
  <c r="B43" i="16" a="1"/>
  <c r="B53" i="16"/>
  <c r="H32" i="16"/>
  <c r="F32" i="16"/>
  <c r="D32" i="16"/>
  <c r="B32" i="16"/>
  <c r="G32" i="16"/>
  <c r="E32" i="16"/>
  <c r="C32" i="16"/>
  <c r="G36" i="16"/>
  <c r="F36" i="16"/>
  <c r="D36" i="16"/>
  <c r="B36" i="16"/>
  <c r="H36" i="16"/>
  <c r="E36" i="16"/>
  <c r="C36" i="16"/>
  <c r="G38" i="16"/>
  <c r="E38" i="16"/>
  <c r="C38" i="16"/>
  <c r="F38" i="16"/>
  <c r="B38" i="16"/>
  <c r="H38" i="16"/>
  <c r="D38" i="16"/>
  <c r="G43" i="16" l="1"/>
  <c r="G41" i="16" s="1"/>
  <c r="E43" i="16"/>
  <c r="E41" i="16" s="1"/>
  <c r="C43" i="16"/>
  <c r="C41" i="16" s="1"/>
  <c r="F43" i="16"/>
  <c r="F41" i="16" s="1"/>
  <c r="B43" i="16"/>
  <c r="B41" i="16" s="1"/>
  <c r="H43" i="16"/>
  <c r="H41" i="16" s="1"/>
  <c r="D43" i="16"/>
  <c r="D41" i="16" s="1"/>
  <c r="G47" i="16"/>
  <c r="E47" i="16"/>
  <c r="C47" i="16"/>
  <c r="F47" i="16"/>
  <c r="B47" i="16"/>
  <c r="H47" i="16"/>
  <c r="D47" i="16"/>
  <c r="G51" i="16"/>
  <c r="E51" i="16"/>
  <c r="C51" i="16"/>
  <c r="F51" i="16"/>
  <c r="B51" i="16"/>
  <c r="H51" i="16"/>
  <c r="D51" i="16"/>
  <c r="C65" i="16"/>
  <c r="B64" i="16" a="1"/>
  <c r="B62" i="16" a="1"/>
  <c r="B60" i="16" a="1"/>
  <c r="B58" i="16" a="1"/>
  <c r="B56" i="16" a="1"/>
  <c r="G45" i="16"/>
  <c r="E45" i="16"/>
  <c r="C45" i="16"/>
  <c r="F45" i="16"/>
  <c r="B45" i="16"/>
  <c r="H45" i="16"/>
  <c r="D45" i="16"/>
  <c r="G49" i="16"/>
  <c r="E49" i="16"/>
  <c r="C49" i="16"/>
  <c r="F49" i="16"/>
  <c r="B49" i="16"/>
  <c r="H49" i="16"/>
  <c r="D49" i="16"/>
  <c r="B76" i="16" l="1" a="1"/>
  <c r="B74" i="16" a="1"/>
  <c r="B72" i="16" a="1"/>
  <c r="B70" i="16" a="1"/>
  <c r="B68" i="16" a="1"/>
  <c r="G58" i="16"/>
  <c r="E58" i="16"/>
  <c r="C58" i="16"/>
  <c r="F58" i="16"/>
  <c r="B58" i="16"/>
  <c r="H58" i="16"/>
  <c r="D58" i="16"/>
  <c r="G62" i="16"/>
  <c r="E62" i="16"/>
  <c r="C62" i="16"/>
  <c r="F62" i="16"/>
  <c r="B62" i="16"/>
  <c r="H62" i="16"/>
  <c r="D62" i="16"/>
  <c r="G56" i="16"/>
  <c r="G54" i="16" s="1"/>
  <c r="E56" i="16"/>
  <c r="E54" i="16" s="1"/>
  <c r="C56" i="16"/>
  <c r="C54" i="16" s="1"/>
  <c r="F56" i="16"/>
  <c r="F54" i="16" s="1"/>
  <c r="B56" i="16"/>
  <c r="B54" i="16" s="1"/>
  <c r="H56" i="16"/>
  <c r="H54" i="16" s="1"/>
  <c r="D56" i="16"/>
  <c r="D54" i="16" s="1"/>
  <c r="G60" i="16"/>
  <c r="E60" i="16"/>
  <c r="C60" i="16"/>
  <c r="F60" i="16"/>
  <c r="B60" i="16"/>
  <c r="H60" i="16"/>
  <c r="D60" i="16"/>
  <c r="G64" i="16"/>
  <c r="E64" i="16"/>
  <c r="C64" i="16"/>
  <c r="F64" i="16"/>
  <c r="B64" i="16"/>
  <c r="H64" i="16"/>
  <c r="D64" i="16"/>
  <c r="G70" i="16" l="1"/>
  <c r="E70" i="16"/>
  <c r="C70" i="16"/>
  <c r="F70" i="16"/>
  <c r="B70" i="16"/>
  <c r="H70" i="16"/>
  <c r="D70" i="16"/>
  <c r="G74" i="16"/>
  <c r="E74" i="16"/>
  <c r="C74" i="16"/>
  <c r="F74" i="16"/>
  <c r="B74" i="16"/>
  <c r="H74" i="16"/>
  <c r="D74" i="16"/>
  <c r="G68" i="16"/>
  <c r="G66" i="16" s="1"/>
  <c r="E68" i="16"/>
  <c r="E66" i="16" s="1"/>
  <c r="C68" i="16"/>
  <c r="C66" i="16" s="1"/>
  <c r="F68" i="16"/>
  <c r="F66" i="16" s="1"/>
  <c r="B68" i="16"/>
  <c r="B66" i="16" s="1"/>
  <c r="H68" i="16"/>
  <c r="H66" i="16" s="1"/>
  <c r="D68" i="16"/>
  <c r="D66" i="16" s="1"/>
  <c r="G72" i="16"/>
  <c r="E72" i="16"/>
  <c r="C72" i="16"/>
  <c r="F72" i="16"/>
  <c r="B72" i="16"/>
  <c r="H72" i="16"/>
  <c r="D72" i="16"/>
  <c r="G76" i="16"/>
  <c r="E76" i="16"/>
  <c r="C76" i="16"/>
  <c r="F76" i="16"/>
  <c r="B76" i="16"/>
  <c r="H76" i="16"/>
  <c r="D76" i="16"/>
</calcChain>
</file>

<file path=xl/sharedStrings.xml><?xml version="1.0" encoding="utf-8"?>
<sst xmlns="http://schemas.openxmlformats.org/spreadsheetml/2006/main" count="61" uniqueCount="42">
  <si>
    <t>LUNEDÌ</t>
  </si>
  <si>
    <t>gennaio</t>
  </si>
  <si>
    <t>Ore 9:00 - 14:00</t>
  </si>
  <si>
    <t>Ore 14:00 - 19:00</t>
  </si>
  <si>
    <r>
      <rPr>
        <b/>
        <sz val="12"/>
        <color rgb="FF006666"/>
        <rFont val="Calibri"/>
        <family val="2"/>
      </rPr>
      <t>Master Esperto Progetti Finanziamenti e Fondi Europei - MEFFE</t>
    </r>
    <r>
      <rPr>
        <sz val="12"/>
        <color theme="1"/>
        <rFont val="Calibri"/>
        <family val="2"/>
      </rPr>
      <t xml:space="preserve">                                                                                                                         Direttore Prof. Federico Casolari                                                                                                                                                           Calendario delle lezioni anno accademico 2022/23</t>
    </r>
  </si>
  <si>
    <t>PAC E FINANZIAMENTI FEARS E FEAGA</t>
  </si>
  <si>
    <t>IL QUADRO DEI FONDI E FINANZIAMENTI UE</t>
  </si>
  <si>
    <r>
      <rPr>
        <b/>
        <sz val="9"/>
        <color theme="4" tint="-0.249977111117893"/>
        <rFont val="Calibri"/>
        <family val="2"/>
      </rPr>
      <t>INTRODUZIONE AL MASTER                                                 FONDAMENTA DELL'ORDINAMENTO UE</t>
    </r>
    <r>
      <rPr>
        <sz val="9"/>
        <color theme="1"/>
        <rFont val="Calibri"/>
        <family val="2"/>
      </rPr>
      <t xml:space="preserve">                         </t>
    </r>
    <r>
      <rPr>
        <b/>
        <sz val="9"/>
        <color theme="1"/>
        <rFont val="Calibri"/>
        <family val="2"/>
      </rPr>
      <t xml:space="preserve">                     </t>
    </r>
  </si>
  <si>
    <t>FONDI STRUTTURALI                                                   AIUTI DI STATO</t>
  </si>
  <si>
    <t>EUROPA PER I CITTADINI - PARTE I</t>
  </si>
  <si>
    <t>ORE 14:00 - 19:00</t>
  </si>
  <si>
    <t>ORE 9:00 - 14:00</t>
  </si>
  <si>
    <t>IL RUOLO DEGLI ENTI PUBBLICI - PARTE I</t>
  </si>
  <si>
    <t>PROPRIETÀ INTELLETTUALE EUROPEA - PARTE II</t>
  </si>
  <si>
    <t>PROPRIETÀ INTELLETTUALE EUROPEA - PARTE I</t>
  </si>
  <si>
    <t>CONTROLLO LEGALITÀ E FRODI AL BILANCIO UE - PARTE I</t>
  </si>
  <si>
    <t>CONTROLLO LEGALITÀ E FRODI AL BILANCIO UE - PARTE II</t>
  </si>
  <si>
    <t>IL RUOLO DEGLI ENTI PUBBLICI - PARTE II</t>
  </si>
  <si>
    <t>AMBIENTE E CLIMA:                                                         LIFE - PARTE I</t>
  </si>
  <si>
    <t>AMBIENTE E CLIMA:                                                         LIFE - PARTE II</t>
  </si>
  <si>
    <t>EUROPA PER I CITTADINI - PARTE II</t>
  </si>
  <si>
    <t>ASPETTI FISCALI DEI FINANZIAMENTI EUROPEI - PARTE I</t>
  </si>
  <si>
    <t>ASPETTI FISCALI DEI FINANZIAMENTI EUROPEI - PARTE II</t>
  </si>
  <si>
    <t xml:space="preserve">IMPRENDITORIALITÀ:                                      FINANZIAMENTI PER LE PMI E MICRO FINANZA - PARTE I                                               </t>
  </si>
  <si>
    <t xml:space="preserve">IMPRENDITORIALITÀ:                                      FINANZIAMENTI PER LE PMI E MICRO FINANZA - PARTE II                                               </t>
  </si>
  <si>
    <t>HORIZON E AZIONI COMPLEMENTARI - PARTE I</t>
  </si>
  <si>
    <t>START-UP INNOVATIVA</t>
  </si>
  <si>
    <t>APPALTI EUROPEI</t>
  </si>
  <si>
    <t>BUSINESS PLAN E CASE STUDIES - PARTE I</t>
  </si>
  <si>
    <t>BUSINESS PLAN E CASE STUDIES - PARTE II</t>
  </si>
  <si>
    <t>SOSPENSIONE ATTIVITÀ PER FESTIVITÀ PASQUALI</t>
  </si>
  <si>
    <t>PROGETTAZIONE EU: TECNICHE E METODI 1 - PARTE I</t>
  </si>
  <si>
    <t>PROGETTAZIONE EU: TECNICHE E METODI 1 - PARTE II</t>
  </si>
  <si>
    <t>PROGETTAZIONE EU: TECNICHE E METODI 2 - PARTE II</t>
  </si>
  <si>
    <t xml:space="preserve">SEMINARIO                                                  </t>
  </si>
  <si>
    <t xml:space="preserve">SEMINARIO                                                                                                                                 </t>
  </si>
  <si>
    <t xml:space="preserve">SEMINARIO                                                                                                                               </t>
  </si>
  <si>
    <t xml:space="preserve">SEMINARIO                                                                                                                                  </t>
  </si>
  <si>
    <t xml:space="preserve">SEMINARIO </t>
  </si>
  <si>
    <t xml:space="preserve">EVENTUALE RECUPERO                                                                                                               </t>
  </si>
  <si>
    <t>ASPETTI DI BILANCIO E RENDICONTAZIONE -                                    PARTE I</t>
  </si>
  <si>
    <t>ASPETTI DI BILANCIO E RENDICONTAZIONE -                                     PARTE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</si>
</sst>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7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Felix Titling"/>
      <family val="5"/>
    </font>
    <font>
      <b/>
      <sz val="11"/>
      <name val="Felix Titling"/>
      <family val="5"/>
    </font>
    <font>
      <sz val="8"/>
      <name val="Felix Titling"/>
      <family val="5"/>
    </font>
    <font>
      <sz val="8"/>
      <name val="Trebuchet MS"/>
      <family val="2"/>
      <scheme val="minor"/>
    </font>
    <font>
      <sz val="11"/>
      <name val="Calibri"/>
      <family val="2"/>
    </font>
    <font>
      <b/>
      <sz val="28"/>
      <color theme="0"/>
      <name val="Calibri"/>
      <family val="2"/>
    </font>
    <font>
      <sz val="36"/>
      <color theme="4" tint="-0.2499465926084170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</font>
    <font>
      <sz val="7"/>
      <color theme="1"/>
      <name val="Calibri"/>
      <family val="2"/>
    </font>
    <font>
      <sz val="12"/>
      <color theme="1"/>
      <name val="Calibri"/>
      <family val="2"/>
    </font>
    <font>
      <b/>
      <sz val="12"/>
      <color rgb="FF006666"/>
      <name val="Calibri"/>
      <family val="2"/>
    </font>
    <font>
      <b/>
      <sz val="9"/>
      <color theme="4" tint="-0.249977111117893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name val="Felix Titling"/>
      <family val="5"/>
    </font>
    <font>
      <b/>
      <sz val="9"/>
      <color theme="8" tint="-0.249977111117893"/>
      <name val="Calibri"/>
      <family val="2"/>
    </font>
    <font>
      <b/>
      <sz val="9"/>
      <color theme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4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6" applyFill="0" applyProtection="0">
      <alignment horizontal="left" vertical="center" wrapText="1" indent="1"/>
    </xf>
    <xf numFmtId="164" fontId="11" fillId="0" borderId="4" applyFill="0" applyProtection="0">
      <alignment horizontal="left" vertical="top" wrapText="1" indent="1"/>
    </xf>
    <xf numFmtId="164" fontId="2" fillId="0" borderId="0" applyNumberFormat="0" applyFill="0" applyProtection="0">
      <alignment horizontal="left" vertical="top" wrapText="1" indent="1"/>
    </xf>
    <xf numFmtId="164" fontId="10" fillId="0" borderId="5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2" borderId="0" xfId="0" applyFont="1" applyFill="1"/>
    <xf numFmtId="0" fontId="17" fillId="0" borderId="0" xfId="0" applyFont="1"/>
    <xf numFmtId="0" fontId="22" fillId="0" borderId="0" xfId="0" applyFont="1"/>
    <xf numFmtId="0" fontId="24" fillId="0" borderId="0" xfId="0" applyFont="1"/>
    <xf numFmtId="0" fontId="17" fillId="0" borderId="7" xfId="8" applyNumberFormat="1" applyFont="1" applyBorder="1" applyAlignment="1">
      <alignment vertical="center" wrapText="1"/>
    </xf>
    <xf numFmtId="164" fontId="27" fillId="0" borderId="7" xfId="5" applyFont="1" applyFill="1" applyBorder="1">
      <alignment horizontal="left" vertical="center" wrapText="1" indent="1"/>
    </xf>
    <xf numFmtId="0" fontId="18" fillId="6" borderId="7" xfId="9" applyFont="1" applyBorder="1">
      <alignment horizontal="center"/>
    </xf>
    <xf numFmtId="0" fontId="19" fillId="0" borderId="7" xfId="2" applyFont="1" applyBorder="1" applyAlignment="1">
      <alignment horizontal="left" indent="3"/>
    </xf>
    <xf numFmtId="0" fontId="17" fillId="2" borderId="7" xfId="0" applyFont="1" applyFill="1" applyBorder="1"/>
    <xf numFmtId="0" fontId="23" fillId="7" borderId="7" xfId="10" applyFont="1" applyBorder="1" applyAlignment="1">
      <alignment horizontal="left" vertical="center" indent="1"/>
    </xf>
    <xf numFmtId="0" fontId="23" fillId="6" borderId="7" xfId="11" applyFont="1" applyBorder="1" applyAlignment="1">
      <alignment horizontal="left" vertical="center" indent="1"/>
    </xf>
    <xf numFmtId="0" fontId="23" fillId="8" borderId="7" xfId="10" applyFont="1" applyFill="1" applyBorder="1" applyAlignment="1">
      <alignment horizontal="left" vertical="center" indent="1"/>
    </xf>
    <xf numFmtId="0" fontId="23" fillId="8" borderId="7" xfId="11" applyFont="1" applyFill="1" applyBorder="1" applyAlignment="1">
      <alignment horizontal="left" vertical="center" indent="1"/>
    </xf>
    <xf numFmtId="0" fontId="25" fillId="10" borderId="7" xfId="11" applyFont="1" applyFill="1" applyBorder="1" applyAlignment="1">
      <alignment horizontal="left" vertical="center" indent="1"/>
    </xf>
    <xf numFmtId="0" fontId="26" fillId="8" borderId="7" xfId="11" applyFont="1" applyFill="1" applyBorder="1" applyAlignment="1">
      <alignment horizontal="left" vertical="center" indent="1"/>
    </xf>
    <xf numFmtId="0" fontId="25" fillId="0" borderId="7" xfId="6" applyNumberFormat="1" applyFont="1" applyFill="1" applyBorder="1">
      <alignment horizontal="left" vertical="top" wrapText="1" indent="1"/>
    </xf>
    <xf numFmtId="0" fontId="20" fillId="0" borderId="7" xfId="6" applyNumberFormat="1" applyFont="1" applyFill="1" applyBorder="1">
      <alignment horizontal="left" vertical="top" wrapText="1" indent="1"/>
    </xf>
    <xf numFmtId="164" fontId="27" fillId="15" borderId="7" xfId="5" applyFont="1" applyFill="1" applyBorder="1">
      <alignment horizontal="left" vertical="center" wrapText="1" indent="1"/>
    </xf>
    <xf numFmtId="0" fontId="21" fillId="0" borderId="7" xfId="6" applyNumberFormat="1" applyFont="1" applyFill="1" applyBorder="1">
      <alignment horizontal="left" vertical="top" wrapText="1" indent="1"/>
    </xf>
    <xf numFmtId="164" fontId="27" fillId="11" borderId="7" xfId="5" applyFont="1" applyFill="1" applyBorder="1">
      <alignment horizontal="left" vertical="center" wrapText="1" indent="1"/>
    </xf>
    <xf numFmtId="0" fontId="31" fillId="0" borderId="7" xfId="6" applyNumberFormat="1" applyFont="1" applyFill="1" applyBorder="1">
      <alignment horizontal="left" vertical="top" wrapText="1" indent="1"/>
    </xf>
    <xf numFmtId="0" fontId="19" fillId="0" borderId="7" xfId="2" applyFont="1" applyBorder="1">
      <alignment horizontal="left" indent="3"/>
    </xf>
    <xf numFmtId="0" fontId="28" fillId="0" borderId="7" xfId="6" applyNumberFormat="1" applyFont="1" applyFill="1" applyBorder="1">
      <alignment horizontal="left" vertical="top" wrapText="1" indent="1"/>
    </xf>
    <xf numFmtId="0" fontId="17" fillId="0" borderId="7" xfId="0" applyFont="1" applyBorder="1"/>
    <xf numFmtId="0" fontId="25" fillId="12" borderId="7" xfId="11" applyFont="1" applyFill="1" applyBorder="1" applyAlignment="1">
      <alignment horizontal="left" vertical="center" indent="1"/>
    </xf>
    <xf numFmtId="0" fontId="13" fillId="0" borderId="0" xfId="0" applyFont="1" applyBorder="1"/>
    <xf numFmtId="0" fontId="31" fillId="13" borderId="7" xfId="6" applyNumberFormat="1" applyFont="1" applyFill="1" applyBorder="1">
      <alignment horizontal="left" vertical="top" wrapText="1" indent="1"/>
    </xf>
    <xf numFmtId="0" fontId="33" fillId="0" borderId="0" xfId="0" applyFont="1"/>
    <xf numFmtId="0" fontId="34" fillId="0" borderId="0" xfId="0" applyFont="1"/>
    <xf numFmtId="0" fontId="33" fillId="0" borderId="7" xfId="0" applyFont="1" applyBorder="1"/>
    <xf numFmtId="0" fontId="35" fillId="14" borderId="7" xfId="6" applyNumberFormat="1" applyFont="1" applyFill="1" applyBorder="1">
      <alignment horizontal="left" vertical="top" wrapText="1" indent="1"/>
    </xf>
    <xf numFmtId="0" fontId="36" fillId="0" borderId="7" xfId="6" applyNumberFormat="1" applyFont="1" applyFill="1" applyBorder="1">
      <alignment horizontal="left" vertical="top" wrapText="1" indent="1"/>
    </xf>
    <xf numFmtId="0" fontId="20" fillId="9" borderId="7" xfId="6" applyNumberFormat="1" applyFont="1" applyFill="1" applyBorder="1">
      <alignment horizontal="left" vertical="top" wrapText="1" indent="1"/>
    </xf>
    <xf numFmtId="0" fontId="20" fillId="15" borderId="7" xfId="6" applyNumberFormat="1" applyFont="1" applyFill="1" applyBorder="1">
      <alignment horizontal="left" vertical="top" wrapText="1" indent="1"/>
    </xf>
    <xf numFmtId="0" fontId="29" fillId="0" borderId="7" xfId="0" applyFont="1" applyBorder="1" applyAlignment="1">
      <alignment horizontal="left" vertical="center" wrapText="1"/>
    </xf>
  </cellXfs>
  <cellStyles count="14">
    <cellStyle name="40% - Colore 1" xfId="1" builtinId="31" customBuiltin="1"/>
    <cellStyle name="Colore 1" xfId="3" builtinId="29" customBuiltin="1"/>
    <cellStyle name="Colore 5" xfId="4" builtinId="45" customBuiltin="1"/>
    <cellStyle name="Dettagli giorno" xfId="6" xr:uid="{00000000-0005-0000-0000-000003000000}"/>
    <cellStyle name="Giorno" xfId="5" xr:uid="{00000000-0005-0000-0000-000004000000}"/>
    <cellStyle name="Intestazione note" xfId="8" xr:uid="{00000000-0005-0000-0000-000005000000}"/>
    <cellStyle name="Normale" xfId="0" builtinId="0" customBuiltin="1"/>
    <cellStyle name="Normale 2" xfId="13" xr:uid="{00000000-0005-0000-0000-000007000000}"/>
    <cellStyle name="Note" xfId="7" xr:uid="{00000000-0005-0000-0000-000008000000}"/>
    <cellStyle name="Titolo" xfId="9" builtinId="15" customBuiltin="1"/>
    <cellStyle name="Titolo 1" xfId="2" builtinId="16" customBuiltin="1"/>
    <cellStyle name="Titolo 2" xfId="10" builtinId="17" customBuiltin="1"/>
    <cellStyle name="Titolo 3" xfId="11" builtinId="18" customBuiltin="1"/>
    <cellStyle name="Titolo 4" xfId="12" builtinId="19" customBuiltin="1"/>
  </cellStyles>
  <dxfs count="6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339F97"/>
      <color rgb="FF99CCFF"/>
      <color rgb="FFCC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A1:I76"/>
  <sheetViews>
    <sheetView showGridLines="0" tabSelected="1" topLeftCell="A69" zoomScale="98" zoomScaleNormal="98" workbookViewId="0">
      <selection activeCell="A77" sqref="A77:XFD77"/>
    </sheetView>
  </sheetViews>
  <sheetFormatPr defaultColWidth="8.75" defaultRowHeight="15" x14ac:dyDescent="0.25"/>
  <cols>
    <col min="1" max="1" width="2" style="5" customWidth="1"/>
    <col min="2" max="8" width="20.625" style="27" customWidth="1"/>
    <col min="9" max="10" width="8.75" style="1"/>
    <col min="11" max="11" width="6.75" style="1" customWidth="1"/>
    <col min="12" max="16384" width="8.75" style="1"/>
  </cols>
  <sheetData>
    <row r="1" spans="1:9" ht="54" customHeight="1" x14ac:dyDescent="0.7">
      <c r="A1" s="4"/>
      <c r="B1" s="10">
        <v>2023</v>
      </c>
      <c r="C1" s="11" t="s">
        <v>1</v>
      </c>
      <c r="D1" s="12"/>
      <c r="E1" s="38" t="s">
        <v>4</v>
      </c>
      <c r="F1" s="38"/>
      <c r="G1" s="38"/>
      <c r="H1" s="38"/>
    </row>
    <row r="2" spans="1:9" ht="14.25" customHeight="1" x14ac:dyDescent="0.25">
      <c r="A2" s="6"/>
      <c r="B2" s="13" t="s">
        <v>0</v>
      </c>
      <c r="C2" s="14" t="str">
        <f t="shared" ref="C2:H2" si="0">UPPER(TEXT(C4,"gggg"))</f>
        <v>MARTEDÌ</v>
      </c>
      <c r="D2" s="13" t="str">
        <f t="shared" si="0"/>
        <v>MERCOLEDÌ</v>
      </c>
      <c r="E2" s="14" t="str">
        <f>UPPER(TEXT(E4,"gggg"))</f>
        <v>GIOVEDÌ</v>
      </c>
      <c r="F2" s="13" t="str">
        <f t="shared" si="0"/>
        <v>VENERDÌ</v>
      </c>
      <c r="G2" s="14" t="str">
        <f t="shared" si="0"/>
        <v>SABATO</v>
      </c>
      <c r="H2" s="13" t="str">
        <f t="shared" si="0"/>
        <v>DOMENICA</v>
      </c>
    </row>
    <row r="3" spans="1:9" s="2" customFormat="1" ht="14.25" customHeight="1" x14ac:dyDescent="0.25">
      <c r="A3" s="7"/>
      <c r="B3" s="15"/>
      <c r="C3" s="16"/>
      <c r="D3" s="15"/>
      <c r="E3" s="17" t="s">
        <v>10</v>
      </c>
      <c r="F3" s="17" t="s">
        <v>11</v>
      </c>
      <c r="G3" s="18"/>
      <c r="H3" s="15"/>
    </row>
    <row r="4" spans="1:9" ht="16.5" customHeight="1" x14ac:dyDescent="0.25">
      <c r="B4" s="9">
        <f t="array" ref="B4:H4">Giorni+1+DATE(Calendario1Annuale, OpzioneCalendario1Mensile,1)-WEEKDAY(DATE(Calendario1Annuale, OpzioneCalendario1Mensile,1),OpzioneGiornoSettimana)</f>
        <v>44921</v>
      </c>
      <c r="C4" s="9">
        <v>44922</v>
      </c>
      <c r="D4" s="9">
        <v>44923</v>
      </c>
      <c r="E4" s="9">
        <v>44924</v>
      </c>
      <c r="F4" s="9">
        <v>44925</v>
      </c>
      <c r="G4" s="9">
        <v>44926</v>
      </c>
      <c r="H4" s="9">
        <v>44927</v>
      </c>
    </row>
    <row r="5" spans="1:9" ht="69.95" customHeight="1" x14ac:dyDescent="0.25">
      <c r="B5" s="19"/>
      <c r="C5" s="19"/>
      <c r="D5" s="19"/>
      <c r="E5" s="19"/>
      <c r="F5" s="19"/>
      <c r="G5" s="19"/>
      <c r="H5" s="19"/>
    </row>
    <row r="6" spans="1:9" ht="16.5" customHeight="1" x14ac:dyDescent="0.25">
      <c r="B6" s="9">
        <f t="array" ref="B6:H6">Giorni+8+DATE(Calendario1Annuale, OpzioneCalendario1Mensile,1)-WEEKDAY(DATE(Calendario1Annuale, OpzioneCalendario1Mensile,1),OpzioneGiornoSettimana)</f>
        <v>44928</v>
      </c>
      <c r="C6" s="9">
        <v>44929</v>
      </c>
      <c r="D6" s="9">
        <v>44930</v>
      </c>
      <c r="E6" s="9">
        <v>44931</v>
      </c>
      <c r="F6" s="9">
        <v>44932</v>
      </c>
      <c r="G6" s="9">
        <v>44933</v>
      </c>
      <c r="H6" s="9">
        <v>44934</v>
      </c>
    </row>
    <row r="7" spans="1:9" ht="56.25" customHeight="1" x14ac:dyDescent="0.25">
      <c r="B7" s="19"/>
      <c r="C7" s="19"/>
      <c r="D7" s="19"/>
      <c r="E7" s="20"/>
      <c r="F7" s="20"/>
      <c r="G7" s="19"/>
      <c r="H7" s="19"/>
    </row>
    <row r="8" spans="1:9" ht="16.5" customHeight="1" x14ac:dyDescent="0.25">
      <c r="B8" s="9">
        <f t="array" ref="B8:H8">Giorni+15+DATE(Calendario1Annuale, OpzioneCalendario1Mensile,1)-WEEKDAY(DATE(Calendario1Annuale, OpzioneCalendario1Mensile,1),OpzioneGiornoSettimana)</f>
        <v>44935</v>
      </c>
      <c r="C8" s="9">
        <v>44936</v>
      </c>
      <c r="D8" s="9">
        <v>44937</v>
      </c>
      <c r="E8" s="21">
        <v>44938</v>
      </c>
      <c r="F8" s="21">
        <v>44939</v>
      </c>
      <c r="G8" s="9">
        <v>44940</v>
      </c>
      <c r="H8" s="9">
        <v>44941</v>
      </c>
    </row>
    <row r="9" spans="1:9" ht="69.95" customHeight="1" x14ac:dyDescent="0.25">
      <c r="B9" s="19"/>
      <c r="C9" s="19"/>
      <c r="D9" s="19"/>
      <c r="E9" s="19"/>
      <c r="F9" s="22"/>
      <c r="G9" s="19"/>
      <c r="H9" s="19"/>
    </row>
    <row r="10" spans="1:9" ht="16.5" customHeight="1" x14ac:dyDescent="0.25">
      <c r="B10" s="9">
        <f t="array" ref="B10:H10">Giorni+22+DATE(Calendario1Annuale, OpzioneCalendario1Mensile,1)-WEEKDAY(DATE(Calendario1Annuale, OpzioneCalendario1Mensile,1),OpzioneGiornoSettimana)</f>
        <v>44942</v>
      </c>
      <c r="C10" s="9">
        <v>44943</v>
      </c>
      <c r="D10" s="9">
        <v>44944</v>
      </c>
      <c r="E10" s="23">
        <v>44945</v>
      </c>
      <c r="F10" s="23">
        <v>44946</v>
      </c>
      <c r="G10" s="9">
        <v>44947</v>
      </c>
      <c r="H10" s="9">
        <v>44948</v>
      </c>
      <c r="I10" s="3"/>
    </row>
    <row r="11" spans="1:9" ht="69.95" customHeight="1" x14ac:dyDescent="0.25">
      <c r="B11" s="19"/>
      <c r="C11" s="19"/>
      <c r="D11" s="19"/>
      <c r="E11" s="20" t="s">
        <v>7</v>
      </c>
      <c r="F11" s="24" t="s">
        <v>6</v>
      </c>
      <c r="G11" s="19"/>
      <c r="H11" s="19"/>
    </row>
    <row r="12" spans="1:9" ht="16.5" customHeight="1" x14ac:dyDescent="0.25">
      <c r="B12" s="9">
        <f t="array" ref="B12:H12">Giorni+29+DATE(Calendario1Annuale, OpzioneCalendario1Mensile,1)-WEEKDAY(DATE(Calendario1Annuale, OpzioneCalendario1Mensile,1),OpzioneGiornoSettimana)</f>
        <v>44949</v>
      </c>
      <c r="C12" s="9">
        <v>44950</v>
      </c>
      <c r="D12" s="9">
        <v>44951</v>
      </c>
      <c r="E12" s="23">
        <v>44952</v>
      </c>
      <c r="F12" s="23">
        <v>44953</v>
      </c>
      <c r="G12" s="9">
        <v>44954</v>
      </c>
      <c r="H12" s="9">
        <v>44955</v>
      </c>
    </row>
    <row r="13" spans="1:9" ht="69.95" customHeight="1" x14ac:dyDescent="0.25">
      <c r="B13" s="19"/>
      <c r="C13" s="19"/>
      <c r="D13" s="19"/>
      <c r="E13" s="24" t="s">
        <v>5</v>
      </c>
      <c r="F13" s="24" t="s">
        <v>8</v>
      </c>
      <c r="G13" s="19"/>
      <c r="H13" s="19"/>
    </row>
    <row r="14" spans="1:9" ht="16.5" customHeight="1" x14ac:dyDescent="0.25">
      <c r="B14" s="9">
        <f t="array" ref="B14:C14">Giorni+36+DATE(Calendario1Annuale, OpzioneCalendario1Mensile,1)-WEEKDAY(DATE(Calendario1Annuale, OpzioneCalendario1Mensile,1),OpzioneGiornoSettimana)</f>
        <v>44956</v>
      </c>
      <c r="C14" s="9">
        <v>44957</v>
      </c>
      <c r="D14" s="8"/>
      <c r="E14" s="8"/>
      <c r="F14" s="8"/>
      <c r="G14" s="8"/>
      <c r="H14" s="8"/>
    </row>
    <row r="15" spans="1:9" ht="54" customHeight="1" x14ac:dyDescent="0.7">
      <c r="A15" s="4"/>
      <c r="B15" s="10">
        <f>YEAR(DATE(Calendario1Annuale, OpzioneCalendario1Mensile+1,1))</f>
        <v>2023</v>
      </c>
      <c r="C15" s="25" t="str">
        <f>TEXT(DATE(Calendario1Annuale, OpzioneCalendario1Mensile+1,1),"mmmm")</f>
        <v>febbraio</v>
      </c>
      <c r="D15" s="12"/>
      <c r="E15" s="38" t="s">
        <v>4</v>
      </c>
      <c r="F15" s="38"/>
      <c r="G15" s="38"/>
      <c r="H15" s="38"/>
      <c r="I15" s="29"/>
    </row>
    <row r="16" spans="1:9" ht="14.25" customHeight="1" x14ac:dyDescent="0.25">
      <c r="A16" s="6"/>
      <c r="B16" s="13" t="str">
        <f t="shared" ref="B16:H16" si="1">UPPER(TEXT(B18,"gggg"))</f>
        <v>LUNEDÌ</v>
      </c>
      <c r="C16" s="14" t="str">
        <f t="shared" si="1"/>
        <v>MARTEDÌ</v>
      </c>
      <c r="D16" s="13" t="str">
        <f t="shared" si="1"/>
        <v>MERCOLEDÌ</v>
      </c>
      <c r="E16" s="14" t="str">
        <f t="shared" si="1"/>
        <v>GIOVEDÌ</v>
      </c>
      <c r="F16" s="13" t="str">
        <f t="shared" si="1"/>
        <v>VENERDÌ</v>
      </c>
      <c r="G16" s="14" t="str">
        <f t="shared" si="1"/>
        <v>SABATO</v>
      </c>
      <c r="H16" s="13" t="str">
        <f t="shared" si="1"/>
        <v>DOMENICA</v>
      </c>
    </row>
    <row r="17" spans="1:8" ht="14.25" customHeight="1" x14ac:dyDescent="0.25">
      <c r="B17" s="18"/>
      <c r="C17" s="18"/>
      <c r="D17" s="18"/>
      <c r="E17" s="17" t="s">
        <v>10</v>
      </c>
      <c r="F17" s="17" t="s">
        <v>11</v>
      </c>
      <c r="G17" s="18"/>
      <c r="H17" s="18"/>
    </row>
    <row r="18" spans="1:8" ht="16.5" customHeight="1" x14ac:dyDescent="0.25">
      <c r="B18" s="9">
        <f t="array" ref="B18:H18">Giorni+1+DATE(Calendario2Annuale,OpzioneCalendario2Mensile,1)-WEEKDAY(DATE(Calendario2Annuale,OpzioneCalendario2Mensile,1),OpzioneGiornoSettimana)</f>
        <v>44956</v>
      </c>
      <c r="C18" s="9">
        <v>44957</v>
      </c>
      <c r="D18" s="9">
        <v>44958</v>
      </c>
      <c r="E18" s="23">
        <v>44959</v>
      </c>
      <c r="F18" s="23">
        <v>44960</v>
      </c>
      <c r="G18" s="9">
        <v>44961</v>
      </c>
      <c r="H18" s="9">
        <v>44962</v>
      </c>
    </row>
    <row r="19" spans="1:8" ht="69.95" customHeight="1" x14ac:dyDescent="0.25">
      <c r="B19" s="19"/>
      <c r="C19" s="19"/>
      <c r="D19" s="19"/>
      <c r="E19" s="30" t="s">
        <v>38</v>
      </c>
      <c r="F19" s="24" t="s">
        <v>14</v>
      </c>
      <c r="G19" s="19"/>
      <c r="H19" s="19"/>
    </row>
    <row r="20" spans="1:8" ht="16.5" customHeight="1" x14ac:dyDescent="0.25">
      <c r="B20" s="9">
        <f t="array" ref="B20:H20">Giorni+8+DATE(Calendario2Annuale,OpzioneCalendario2Mensile,1)-WEEKDAY(DATE(Calendario2Annuale,OpzioneCalendario2Mensile,1),OpzioneGiornoSettimana)</f>
        <v>44963</v>
      </c>
      <c r="C20" s="9">
        <v>44964</v>
      </c>
      <c r="D20" s="9">
        <v>44965</v>
      </c>
      <c r="E20" s="23">
        <v>44966</v>
      </c>
      <c r="F20" s="23">
        <v>44967</v>
      </c>
      <c r="G20" s="9">
        <v>44968</v>
      </c>
      <c r="H20" s="9">
        <v>44969</v>
      </c>
    </row>
    <row r="21" spans="1:8" ht="69.95" customHeight="1" x14ac:dyDescent="0.25">
      <c r="B21" s="19"/>
      <c r="C21" s="19"/>
      <c r="D21" s="19"/>
      <c r="E21" s="24" t="s">
        <v>13</v>
      </c>
      <c r="F21" s="24" t="s">
        <v>15</v>
      </c>
      <c r="G21" s="19"/>
      <c r="H21" s="19"/>
    </row>
    <row r="22" spans="1:8" ht="16.5" customHeight="1" x14ac:dyDescent="0.25">
      <c r="B22" s="9">
        <f t="array" ref="B22:H22">Giorni+15+DATE(Calendario2Annuale,OpzioneCalendario2Mensile,1)-WEEKDAY(DATE(Calendario2Annuale,OpzioneCalendario2Mensile,1),OpzioneGiornoSettimana)</f>
        <v>44970</v>
      </c>
      <c r="C22" s="9">
        <v>44971</v>
      </c>
      <c r="D22" s="9">
        <v>44972</v>
      </c>
      <c r="E22" s="23">
        <v>44973</v>
      </c>
      <c r="F22" s="23">
        <v>44974</v>
      </c>
      <c r="G22" s="9">
        <v>44975</v>
      </c>
      <c r="H22" s="9">
        <v>44976</v>
      </c>
    </row>
    <row r="23" spans="1:8" ht="69.95" customHeight="1" x14ac:dyDescent="0.25">
      <c r="B23" s="19"/>
      <c r="C23" s="19"/>
      <c r="D23" s="26"/>
      <c r="E23" s="24" t="s">
        <v>16</v>
      </c>
      <c r="F23" s="24" t="s">
        <v>9</v>
      </c>
      <c r="G23" s="19"/>
      <c r="H23" s="19"/>
    </row>
    <row r="24" spans="1:8" ht="16.5" customHeight="1" x14ac:dyDescent="0.25">
      <c r="B24" s="9">
        <f t="array" ref="B24:H24">Giorni+22+DATE(Calendario2Annuale,OpzioneCalendario2Mensile,1)-WEEKDAY(DATE(Calendario2Annuale,OpzioneCalendario2Mensile,1),OpzioneGiornoSettimana)</f>
        <v>44977</v>
      </c>
      <c r="C24" s="9">
        <v>44978</v>
      </c>
      <c r="D24" s="9">
        <v>44979</v>
      </c>
      <c r="E24" s="23">
        <v>44980</v>
      </c>
      <c r="F24" s="23">
        <v>44981</v>
      </c>
      <c r="G24" s="9">
        <v>44982</v>
      </c>
      <c r="H24" s="9">
        <v>44983</v>
      </c>
    </row>
    <row r="25" spans="1:8" ht="69.95" customHeight="1" x14ac:dyDescent="0.25">
      <c r="B25" s="19"/>
      <c r="C25" s="19"/>
      <c r="D25" s="19"/>
      <c r="E25" s="24" t="s">
        <v>20</v>
      </c>
      <c r="F25" s="24" t="s">
        <v>12</v>
      </c>
      <c r="G25" s="19"/>
      <c r="H25" s="19"/>
    </row>
    <row r="26" spans="1:8" ht="16.5" customHeight="1" x14ac:dyDescent="0.25">
      <c r="B26" s="9">
        <f t="array" ref="B26:H26">Giorni+29+DATE(Calendario2Annuale,OpzioneCalendario2Mensile,1)-WEEKDAY(DATE(Calendario2Annuale,OpzioneCalendario2Mensile,1),OpzioneGiornoSettimana)</f>
        <v>44984</v>
      </c>
      <c r="C26" s="9">
        <v>44985</v>
      </c>
      <c r="D26" s="9">
        <v>44986</v>
      </c>
      <c r="E26" s="9">
        <v>44987</v>
      </c>
      <c r="F26" s="9">
        <v>44988</v>
      </c>
      <c r="G26" s="9">
        <v>44989</v>
      </c>
      <c r="H26" s="9">
        <v>44990</v>
      </c>
    </row>
    <row r="27" spans="1:8" ht="54" customHeight="1" x14ac:dyDescent="0.7">
      <c r="A27" s="4"/>
      <c r="B27" s="10">
        <f>YEAR(DATE(Calendario2Annuale,OpzioneCalendario2Mensile+1,1))</f>
        <v>2023</v>
      </c>
      <c r="C27" s="25" t="str">
        <f>TEXT(DATE(Calendario2Annuale,OpzioneCalendario2Mensile+1,1),"mmmm")</f>
        <v>marzo</v>
      </c>
      <c r="D27" s="12"/>
      <c r="E27" s="38" t="s">
        <v>4</v>
      </c>
      <c r="F27" s="38"/>
      <c r="G27" s="38"/>
      <c r="H27" s="38"/>
    </row>
    <row r="28" spans="1:8" ht="14.25" customHeight="1" x14ac:dyDescent="0.25">
      <c r="A28" s="6"/>
      <c r="B28" s="13" t="str">
        <f t="shared" ref="B28:H28" si="2">UPPER(TEXT(B30,"gggg"))</f>
        <v>LUNEDÌ</v>
      </c>
      <c r="C28" s="14" t="str">
        <f t="shared" si="2"/>
        <v>MARTEDÌ</v>
      </c>
      <c r="D28" s="13" t="str">
        <f t="shared" si="2"/>
        <v>MERCOLEDÌ</v>
      </c>
      <c r="E28" s="14" t="str">
        <f t="shared" si="2"/>
        <v>GIOVEDÌ</v>
      </c>
      <c r="F28" s="13" t="str">
        <f t="shared" si="2"/>
        <v>VENERDÌ</v>
      </c>
      <c r="G28" s="14" t="str">
        <f t="shared" si="2"/>
        <v>SABATO</v>
      </c>
      <c r="H28" s="13" t="str">
        <f t="shared" si="2"/>
        <v>DOMENICA</v>
      </c>
    </row>
    <row r="29" spans="1:8" ht="14.25" customHeight="1" x14ac:dyDescent="0.25">
      <c r="A29" s="6"/>
      <c r="B29" s="15"/>
      <c r="C29" s="16"/>
      <c r="D29" s="15"/>
      <c r="E29" s="17" t="s">
        <v>10</v>
      </c>
      <c r="F29" s="17" t="s">
        <v>11</v>
      </c>
      <c r="G29" s="16"/>
      <c r="H29" s="15"/>
    </row>
    <row r="30" spans="1:8" ht="16.5" customHeight="1" x14ac:dyDescent="0.25">
      <c r="B30" s="9">
        <f t="array" ref="B30:H30">Giorni+1+DATE(Calendario3Annuale,OpzioneCalendario3Mensile,1)-WEEKDAY(DATE(Calendario3Annuale,OpzioneCalendario3Mensile,1),OpzioneGiornoSettimana)</f>
        <v>44984</v>
      </c>
      <c r="C30" s="9">
        <v>44985</v>
      </c>
      <c r="D30" s="9">
        <v>44986</v>
      </c>
      <c r="E30" s="23">
        <v>44987</v>
      </c>
      <c r="F30" s="23">
        <v>44988</v>
      </c>
      <c r="G30" s="9">
        <v>44989</v>
      </c>
      <c r="H30" s="9">
        <v>44990</v>
      </c>
    </row>
    <row r="31" spans="1:8" s="32" customFormat="1" ht="69.95" customHeight="1" x14ac:dyDescent="0.2">
      <c r="A31" s="31"/>
      <c r="B31" s="20"/>
      <c r="C31" s="20"/>
      <c r="D31" s="20"/>
      <c r="E31" s="24" t="s">
        <v>17</v>
      </c>
      <c r="F31" s="30" t="s">
        <v>37</v>
      </c>
      <c r="G31" s="20"/>
      <c r="H31" s="20"/>
    </row>
    <row r="32" spans="1:8" ht="16.5" customHeight="1" x14ac:dyDescent="0.25">
      <c r="B32" s="9">
        <f t="array" ref="B32:H32">Giorni+8+DATE(Calendario3Annuale,OpzioneCalendario3Mensile,1)-WEEKDAY(DATE(Calendario3Annuale,OpzioneCalendario3Mensile,1),OpzioneGiornoSettimana)</f>
        <v>44991</v>
      </c>
      <c r="C32" s="9">
        <v>44992</v>
      </c>
      <c r="D32" s="9">
        <v>44993</v>
      </c>
      <c r="E32" s="23">
        <v>44994</v>
      </c>
      <c r="F32" s="23">
        <v>44995</v>
      </c>
      <c r="G32" s="9">
        <v>44996</v>
      </c>
      <c r="H32" s="9">
        <v>44997</v>
      </c>
    </row>
    <row r="33" spans="1:8" s="32" customFormat="1" ht="69.95" customHeight="1" x14ac:dyDescent="0.2">
      <c r="A33" s="31"/>
      <c r="B33" s="20"/>
      <c r="C33" s="20"/>
      <c r="D33" s="33"/>
      <c r="E33" s="24" t="s">
        <v>18</v>
      </c>
      <c r="F33" s="24" t="s">
        <v>19</v>
      </c>
      <c r="G33" s="20"/>
      <c r="H33" s="20"/>
    </row>
    <row r="34" spans="1:8" ht="16.5" customHeight="1" x14ac:dyDescent="0.25">
      <c r="B34" s="9">
        <f t="array" ref="B34:H34">Giorni+15+DATE(Calendario3Annuale,OpzioneCalendario3Mensile,1)-WEEKDAY(DATE(Calendario3Annuale,OpzioneCalendario3Mensile,1),OpzioneGiornoSettimana)</f>
        <v>44998</v>
      </c>
      <c r="C34" s="9">
        <v>44999</v>
      </c>
      <c r="D34" s="9">
        <v>45000</v>
      </c>
      <c r="E34" s="23">
        <v>45001</v>
      </c>
      <c r="F34" s="23">
        <v>45002</v>
      </c>
      <c r="G34" s="9">
        <v>45003</v>
      </c>
      <c r="H34" s="9">
        <v>45004</v>
      </c>
    </row>
    <row r="35" spans="1:8" s="32" customFormat="1" ht="69.95" customHeight="1" x14ac:dyDescent="0.2">
      <c r="A35" s="31"/>
      <c r="B35" s="20"/>
      <c r="C35" s="20"/>
      <c r="D35" s="20"/>
      <c r="E35" s="24" t="s">
        <v>21</v>
      </c>
      <c r="F35" s="24" t="s">
        <v>23</v>
      </c>
      <c r="G35" s="20"/>
      <c r="H35" s="20"/>
    </row>
    <row r="36" spans="1:8" ht="16.5" customHeight="1" x14ac:dyDescent="0.25">
      <c r="B36" s="9">
        <f t="array" ref="B36:H36">Giorni+22+DATE(Calendario3Annuale,OpzioneCalendario3Mensile,1)-WEEKDAY(DATE(Calendario3Annuale,OpzioneCalendario3Mensile,1),OpzioneGiornoSettimana)</f>
        <v>45005</v>
      </c>
      <c r="C36" s="9">
        <v>45006</v>
      </c>
      <c r="D36" s="9">
        <v>45007</v>
      </c>
      <c r="E36" s="23">
        <v>45008</v>
      </c>
      <c r="F36" s="23">
        <v>45009</v>
      </c>
      <c r="G36" s="9">
        <v>45010</v>
      </c>
      <c r="H36" s="9">
        <v>45011</v>
      </c>
    </row>
    <row r="37" spans="1:8" s="32" customFormat="1" ht="69.95" customHeight="1" x14ac:dyDescent="0.2">
      <c r="A37" s="31"/>
      <c r="B37" s="20"/>
      <c r="C37" s="20"/>
      <c r="D37" s="20"/>
      <c r="E37" s="24" t="s">
        <v>22</v>
      </c>
      <c r="F37" s="24" t="s">
        <v>24</v>
      </c>
      <c r="G37" s="20"/>
      <c r="H37" s="20"/>
    </row>
    <row r="38" spans="1:8" ht="16.5" customHeight="1" x14ac:dyDescent="0.25">
      <c r="B38" s="9">
        <f t="array" ref="B38:H38">Giorni+29+DATE(Calendario3Annuale,OpzioneCalendario3Mensile,1)-WEEKDAY(DATE(Calendario3Annuale,OpzioneCalendario3Mensile,1),OpzioneGiornoSettimana)</f>
        <v>45012</v>
      </c>
      <c r="C38" s="9">
        <v>45013</v>
      </c>
      <c r="D38" s="9">
        <v>45014</v>
      </c>
      <c r="E38" s="23">
        <v>45015</v>
      </c>
      <c r="F38" s="23">
        <v>45016</v>
      </c>
      <c r="G38" s="9">
        <v>45017</v>
      </c>
      <c r="H38" s="9">
        <v>45018</v>
      </c>
    </row>
    <row r="39" spans="1:8" s="32" customFormat="1" ht="69.95" customHeight="1" x14ac:dyDescent="0.2">
      <c r="A39" s="31"/>
      <c r="B39" s="20"/>
      <c r="C39" s="20"/>
      <c r="D39" s="20"/>
      <c r="E39" s="24" t="s">
        <v>25</v>
      </c>
      <c r="F39" s="24" t="s">
        <v>25</v>
      </c>
      <c r="G39" s="20"/>
      <c r="H39" s="20"/>
    </row>
    <row r="40" spans="1:8" ht="54" customHeight="1" x14ac:dyDescent="0.7">
      <c r="A40" s="4"/>
      <c r="B40" s="10">
        <f>YEAR(DATE(Calendario3Annuale,OpzioneCalendario3Mensile+1,1))</f>
        <v>2023</v>
      </c>
      <c r="C40" s="25" t="str">
        <f>TEXT(DATE(Calendario3Annuale,OpzioneCalendario3Mensile+1,1),"mmmm")</f>
        <v>aprile</v>
      </c>
      <c r="D40" s="12"/>
      <c r="E40" s="38" t="s">
        <v>4</v>
      </c>
      <c r="F40" s="38"/>
      <c r="G40" s="38"/>
      <c r="H40" s="38"/>
    </row>
    <row r="41" spans="1:8" ht="14.25" customHeight="1" x14ac:dyDescent="0.25">
      <c r="A41" s="6"/>
      <c r="B41" s="13" t="str">
        <f t="shared" ref="B41:H41" si="3">UPPER(TEXT(B43,"gggg"))</f>
        <v>LUNEDÌ</v>
      </c>
      <c r="C41" s="14" t="str">
        <f t="shared" si="3"/>
        <v>MARTEDÌ</v>
      </c>
      <c r="D41" s="13" t="str">
        <f t="shared" si="3"/>
        <v>MERCOLEDÌ</v>
      </c>
      <c r="E41" s="14" t="str">
        <f t="shared" si="3"/>
        <v>GIOVEDÌ</v>
      </c>
      <c r="F41" s="13" t="str">
        <f t="shared" si="3"/>
        <v>VENERDÌ</v>
      </c>
      <c r="G41" s="14" t="str">
        <f t="shared" si="3"/>
        <v>SABATO</v>
      </c>
      <c r="H41" s="13" t="str">
        <f t="shared" si="3"/>
        <v>DOMENICA</v>
      </c>
    </row>
    <row r="42" spans="1:8" ht="14.25" customHeight="1" x14ac:dyDescent="0.25">
      <c r="A42" s="6"/>
      <c r="B42" s="15"/>
      <c r="C42" s="16"/>
      <c r="D42" s="15"/>
      <c r="E42" s="17" t="s">
        <v>10</v>
      </c>
      <c r="F42" s="17" t="s">
        <v>11</v>
      </c>
      <c r="G42" s="16"/>
      <c r="H42" s="15"/>
    </row>
    <row r="43" spans="1:8" ht="16.5" customHeight="1" x14ac:dyDescent="0.25">
      <c r="B43" s="9">
        <f t="array" ref="B43:H43">Giorni+1+DATE(Calendario4Annuale,OpzioneCalendario4Mensile,1)-WEEKDAY(DATE(Calendario4Annuale,OpzioneCalendario4Mensile,1),OpzioneGiornoSettimana)</f>
        <v>45012</v>
      </c>
      <c r="C43" s="9">
        <v>45013</v>
      </c>
      <c r="D43" s="9">
        <v>45014</v>
      </c>
      <c r="E43" s="23">
        <v>45015</v>
      </c>
      <c r="F43" s="23">
        <v>45016</v>
      </c>
      <c r="G43" s="9">
        <v>45017</v>
      </c>
      <c r="H43" s="9">
        <v>45018</v>
      </c>
    </row>
    <row r="44" spans="1:8" ht="69.95" customHeight="1" x14ac:dyDescent="0.25">
      <c r="B44" s="19"/>
      <c r="C44" s="19"/>
      <c r="D44" s="26"/>
      <c r="F44" s="26"/>
      <c r="G44" s="19"/>
      <c r="H44" s="19"/>
    </row>
    <row r="45" spans="1:8" ht="16.5" customHeight="1" x14ac:dyDescent="0.25">
      <c r="B45" s="9">
        <f t="array" ref="B45:H45">Giorni+8+DATE(Calendario4Annuale,OpzioneCalendario4Mensile,1)-WEEKDAY(DATE(Calendario4Annuale,OpzioneCalendario4Mensile,1),OpzioneGiornoSettimana)</f>
        <v>45019</v>
      </c>
      <c r="C45" s="9">
        <v>45020</v>
      </c>
      <c r="D45" s="9">
        <v>45021</v>
      </c>
      <c r="E45" s="23">
        <v>45022</v>
      </c>
      <c r="F45" s="23">
        <v>45023</v>
      </c>
      <c r="G45" s="9">
        <v>45024</v>
      </c>
      <c r="H45" s="9">
        <v>45025</v>
      </c>
    </row>
    <row r="46" spans="1:8" s="32" customFormat="1" ht="69.95" customHeight="1" x14ac:dyDescent="0.2">
      <c r="A46" s="31"/>
      <c r="B46" s="20"/>
      <c r="C46" s="33"/>
      <c r="D46" s="20"/>
      <c r="E46" s="34" t="s">
        <v>30</v>
      </c>
      <c r="F46" s="34" t="s">
        <v>30</v>
      </c>
      <c r="G46" s="20"/>
      <c r="H46" s="20"/>
    </row>
    <row r="47" spans="1:8" ht="16.5" customHeight="1" x14ac:dyDescent="0.25">
      <c r="B47" s="9">
        <f t="array" ref="B47:H47">Giorni+15+DATE(Calendario4Annuale,OpzioneCalendario4Mensile,1)-WEEKDAY(DATE(Calendario4Annuale,OpzioneCalendario4Mensile,1),OpzioneGiornoSettimana)</f>
        <v>45026</v>
      </c>
      <c r="C47" s="9">
        <v>45027</v>
      </c>
      <c r="D47" s="9">
        <v>45028</v>
      </c>
      <c r="E47" s="23">
        <v>45029</v>
      </c>
      <c r="F47" s="23">
        <v>45030</v>
      </c>
      <c r="G47" s="9">
        <v>45031</v>
      </c>
      <c r="H47" s="9">
        <v>45032</v>
      </c>
    </row>
    <row r="48" spans="1:8" s="32" customFormat="1" ht="69.95" customHeight="1" x14ac:dyDescent="0.2">
      <c r="A48" s="31"/>
      <c r="B48" s="20"/>
      <c r="C48" s="33"/>
      <c r="D48" s="20"/>
      <c r="E48" s="24" t="s">
        <v>26</v>
      </c>
      <c r="F48" s="24" t="s">
        <v>27</v>
      </c>
      <c r="G48" s="35"/>
      <c r="H48" s="35"/>
    </row>
    <row r="49" spans="1:8" ht="16.5" customHeight="1" x14ac:dyDescent="0.25">
      <c r="B49" s="9">
        <f t="array" ref="B49:H49">Giorni+22+DATE(Calendario4Annuale,OpzioneCalendario4Mensile,1)-WEEKDAY(DATE(Calendario4Annuale,OpzioneCalendario4Mensile,1),OpzioneGiornoSettimana)</f>
        <v>45033</v>
      </c>
      <c r="C49" s="9">
        <v>45034</v>
      </c>
      <c r="D49" s="9">
        <v>45035</v>
      </c>
      <c r="E49" s="23">
        <v>45036</v>
      </c>
      <c r="F49" s="23">
        <v>45037</v>
      </c>
      <c r="G49" s="9">
        <v>45038</v>
      </c>
      <c r="H49" s="9">
        <v>45039</v>
      </c>
    </row>
    <row r="50" spans="1:8" s="32" customFormat="1" ht="69.95" customHeight="1" x14ac:dyDescent="0.2">
      <c r="A50" s="31"/>
      <c r="B50" s="35"/>
      <c r="C50" s="35"/>
      <c r="D50" s="35"/>
      <c r="E50" s="24" t="s">
        <v>28</v>
      </c>
      <c r="F50" s="24" t="s">
        <v>29</v>
      </c>
      <c r="G50" s="20"/>
      <c r="H50" s="20"/>
    </row>
    <row r="51" spans="1:8" ht="16.5" customHeight="1" x14ac:dyDescent="0.25">
      <c r="B51" s="9">
        <f t="array" ref="B51:H51">Giorni+29+DATE(Calendario4Annuale,OpzioneCalendario4Mensile,1)-WEEKDAY(DATE(Calendario4Annuale,OpzioneCalendario4Mensile,1),OpzioneGiornoSettimana)</f>
        <v>45040</v>
      </c>
      <c r="C51" s="9">
        <v>45041</v>
      </c>
      <c r="D51" s="9">
        <v>45042</v>
      </c>
      <c r="E51" s="23">
        <v>45043</v>
      </c>
      <c r="F51" s="23">
        <v>45044</v>
      </c>
      <c r="G51" s="9">
        <v>45045</v>
      </c>
      <c r="H51" s="9">
        <v>45046</v>
      </c>
    </row>
    <row r="52" spans="1:8" s="32" customFormat="1" ht="69.95" customHeight="1" x14ac:dyDescent="0.2">
      <c r="A52" s="31"/>
      <c r="B52" s="20"/>
      <c r="C52" s="20"/>
      <c r="D52" s="20"/>
      <c r="E52" s="30" t="s">
        <v>35</v>
      </c>
      <c r="F52" s="24" t="s">
        <v>31</v>
      </c>
      <c r="G52" s="20"/>
      <c r="H52" s="20"/>
    </row>
    <row r="53" spans="1:8" ht="54" customHeight="1" x14ac:dyDescent="0.7">
      <c r="A53" s="4"/>
      <c r="B53" s="10">
        <f>YEAR(DATE(Calendario4Annuale,OpzioneCalendario4Mensile+1,1))</f>
        <v>2023</v>
      </c>
      <c r="C53" s="25" t="str">
        <f>TEXT(DATE(Calendario4Annuale,OpzioneCalendario4Mensile+1,1),"mmmm")</f>
        <v>maggio</v>
      </c>
      <c r="D53" s="12"/>
      <c r="E53" s="38" t="s">
        <v>4</v>
      </c>
      <c r="F53" s="38"/>
      <c r="G53" s="38"/>
      <c r="H53" s="38"/>
    </row>
    <row r="54" spans="1:8" ht="14.25" customHeight="1" x14ac:dyDescent="0.25">
      <c r="A54" s="6"/>
      <c r="B54" s="13" t="str">
        <f t="shared" ref="B54:H54" si="4">UPPER(TEXT(B56,"gggg"))</f>
        <v>LUNEDÌ</v>
      </c>
      <c r="C54" s="14" t="str">
        <f t="shared" si="4"/>
        <v>MARTEDÌ</v>
      </c>
      <c r="D54" s="13" t="str">
        <f t="shared" si="4"/>
        <v>MERCOLEDÌ</v>
      </c>
      <c r="E54" s="14" t="str">
        <f t="shared" si="4"/>
        <v>GIOVEDÌ</v>
      </c>
      <c r="F54" s="13" t="str">
        <f t="shared" si="4"/>
        <v>VENERDÌ</v>
      </c>
      <c r="G54" s="14" t="str">
        <f t="shared" si="4"/>
        <v>SABATO</v>
      </c>
      <c r="H54" s="13" t="str">
        <f t="shared" si="4"/>
        <v>DOMENICA</v>
      </c>
    </row>
    <row r="55" spans="1:8" ht="14.25" customHeight="1" x14ac:dyDescent="0.25">
      <c r="A55" s="6"/>
      <c r="B55" s="15"/>
      <c r="C55" s="16"/>
      <c r="D55" s="15"/>
      <c r="E55" s="17" t="s">
        <v>10</v>
      </c>
      <c r="F55" s="17" t="s">
        <v>11</v>
      </c>
      <c r="G55" s="16"/>
      <c r="H55" s="15"/>
    </row>
    <row r="56" spans="1:8" ht="16.5" customHeight="1" x14ac:dyDescent="0.25">
      <c r="B56" s="9">
        <f t="array" ref="B56:H56">Giorni+1+DATE(Calendario5Annuale,OpzioneCalendario5Mensile,1)-WEEKDAY(DATE(Calendario5Annuale,OpzioneCalendario5Mensile,1),OpzioneGiornoSettimana)</f>
        <v>45047</v>
      </c>
      <c r="C56" s="9">
        <v>45048</v>
      </c>
      <c r="D56" s="9">
        <v>45049</v>
      </c>
      <c r="E56" s="9">
        <v>45050</v>
      </c>
      <c r="F56" s="9">
        <v>45051</v>
      </c>
      <c r="G56" s="9">
        <v>45052</v>
      </c>
      <c r="H56" s="9">
        <v>45053</v>
      </c>
    </row>
    <row r="57" spans="1:8" s="32" customFormat="1" ht="69.95" customHeight="1" x14ac:dyDescent="0.2">
      <c r="A57" s="31"/>
      <c r="B57" s="20"/>
      <c r="C57" s="20"/>
      <c r="D57" s="35"/>
      <c r="E57" s="24" t="s">
        <v>32</v>
      </c>
      <c r="F57" s="30" t="s">
        <v>36</v>
      </c>
      <c r="G57" s="35"/>
      <c r="H57" s="20"/>
    </row>
    <row r="58" spans="1:8" ht="16.5" customHeight="1" x14ac:dyDescent="0.25">
      <c r="B58" s="9">
        <f t="array" ref="B58:H58">Giorni+8+DATE(Calendario5Annuale,OpzioneCalendario5Mensile,1)-WEEKDAY(DATE(Calendario5Annuale,OpzioneCalendario5Mensile,1),OpzioneGiornoSettimana)</f>
        <v>45054</v>
      </c>
      <c r="C58" s="9">
        <v>45055</v>
      </c>
      <c r="D58" s="9">
        <v>45056</v>
      </c>
      <c r="E58" s="23">
        <v>45057</v>
      </c>
      <c r="F58" s="23">
        <v>45058</v>
      </c>
      <c r="G58" s="9">
        <v>45059</v>
      </c>
      <c r="H58" s="9">
        <v>45060</v>
      </c>
    </row>
    <row r="59" spans="1:8" s="32" customFormat="1" ht="69.95" customHeight="1" x14ac:dyDescent="0.2">
      <c r="A59" s="31"/>
      <c r="B59" s="20"/>
      <c r="C59" s="20"/>
      <c r="D59" s="20"/>
      <c r="E59" s="24" t="s">
        <v>33</v>
      </c>
      <c r="F59" s="24" t="s">
        <v>33</v>
      </c>
      <c r="G59" s="20"/>
      <c r="H59" s="20"/>
    </row>
    <row r="60" spans="1:8" ht="16.5" customHeight="1" x14ac:dyDescent="0.25">
      <c r="B60" s="9">
        <f t="array" ref="B60:H60">Giorni+15+DATE(Calendario5Annuale,OpzioneCalendario5Mensile,1)-WEEKDAY(DATE(Calendario5Annuale,OpzioneCalendario5Mensile,1),OpzioneGiornoSettimana)</f>
        <v>45061</v>
      </c>
      <c r="C60" s="9">
        <v>45062</v>
      </c>
      <c r="D60" s="9">
        <v>45063</v>
      </c>
      <c r="E60" s="23">
        <v>45064</v>
      </c>
      <c r="F60" s="23">
        <v>45065</v>
      </c>
      <c r="G60" s="9">
        <v>45066</v>
      </c>
      <c r="H60" s="9">
        <v>45067</v>
      </c>
    </row>
    <row r="61" spans="1:8" s="32" customFormat="1" ht="69.95" customHeight="1" x14ac:dyDescent="0.2">
      <c r="A61" s="31"/>
      <c r="B61" s="20"/>
      <c r="C61" s="20"/>
      <c r="D61" s="20"/>
      <c r="E61" s="24" t="s">
        <v>40</v>
      </c>
      <c r="F61" s="24" t="s">
        <v>41</v>
      </c>
      <c r="G61" s="20"/>
      <c r="H61" s="20"/>
    </row>
    <row r="62" spans="1:8" ht="16.5" customHeight="1" x14ac:dyDescent="0.25">
      <c r="B62" s="9">
        <f t="array" ref="B62:H62">Giorni+22+DATE(Calendario5Annuale,OpzioneCalendario5Mensile,1)-WEEKDAY(DATE(Calendario5Annuale,OpzioneCalendario5Mensile,1),OpzioneGiornoSettimana)</f>
        <v>45068</v>
      </c>
      <c r="C62" s="9">
        <v>45069</v>
      </c>
      <c r="D62" s="9">
        <v>45070</v>
      </c>
      <c r="E62" s="23">
        <v>45071</v>
      </c>
      <c r="F62" s="23">
        <v>45072</v>
      </c>
      <c r="G62" s="9">
        <v>45073</v>
      </c>
      <c r="H62" s="9">
        <v>45074</v>
      </c>
    </row>
    <row r="63" spans="1:8" s="32" customFormat="1" ht="69.95" customHeight="1" x14ac:dyDescent="0.2">
      <c r="A63" s="31"/>
      <c r="B63" s="20"/>
      <c r="C63" s="20"/>
      <c r="D63" s="20"/>
      <c r="E63" s="30" t="s">
        <v>35</v>
      </c>
      <c r="F63" s="30" t="s">
        <v>34</v>
      </c>
      <c r="G63" s="20"/>
      <c r="H63" s="20"/>
    </row>
    <row r="64" spans="1:8" ht="16.5" customHeight="1" x14ac:dyDescent="0.25">
      <c r="B64" s="9">
        <f t="array" ref="B64:H64">Giorni+29+DATE(Calendario5Annuale,OpzioneCalendario5Mensile,1)-WEEKDAY(DATE(Calendario5Annuale,OpzioneCalendario5Mensile,1),OpzioneGiornoSettimana)</f>
        <v>45075</v>
      </c>
      <c r="C64" s="9">
        <v>45076</v>
      </c>
      <c r="D64" s="9">
        <v>45077</v>
      </c>
      <c r="E64" s="21">
        <v>45078</v>
      </c>
      <c r="F64" s="21">
        <v>45079</v>
      </c>
      <c r="G64" s="9">
        <v>45080</v>
      </c>
      <c r="H64" s="9">
        <v>45081</v>
      </c>
    </row>
    <row r="65" spans="1:8" ht="54" customHeight="1" x14ac:dyDescent="0.7">
      <c r="A65" s="4"/>
      <c r="B65" s="10">
        <v>2023</v>
      </c>
      <c r="C65" s="25" t="str">
        <f>TEXT(DATE(Calendario5Annuale,OpzioneCalendario5Mensile+1,1),"mmmm")</f>
        <v>giugno</v>
      </c>
      <c r="D65" s="12"/>
      <c r="E65" s="38" t="s">
        <v>4</v>
      </c>
      <c r="F65" s="38"/>
      <c r="G65" s="38"/>
      <c r="H65" s="38"/>
    </row>
    <row r="66" spans="1:8" ht="14.25" customHeight="1" x14ac:dyDescent="0.25">
      <c r="A66" s="6"/>
      <c r="B66" s="13" t="str">
        <f t="shared" ref="B66:H66" si="5">UPPER(TEXT(B68,"gggg"))</f>
        <v>LUNEDÌ</v>
      </c>
      <c r="C66" s="14" t="str">
        <f t="shared" si="5"/>
        <v>MARTEDÌ</v>
      </c>
      <c r="D66" s="13" t="str">
        <f t="shared" si="5"/>
        <v>MERCOLEDÌ</v>
      </c>
      <c r="E66" s="14" t="str">
        <f t="shared" si="5"/>
        <v>GIOVEDÌ</v>
      </c>
      <c r="F66" s="13" t="str">
        <f t="shared" si="5"/>
        <v>VENERDÌ</v>
      </c>
      <c r="G66" s="14" t="str">
        <f t="shared" si="5"/>
        <v>SABATO</v>
      </c>
      <c r="H66" s="13" t="str">
        <f t="shared" si="5"/>
        <v>DOMENICA</v>
      </c>
    </row>
    <row r="67" spans="1:8" ht="14.25" customHeight="1" x14ac:dyDescent="0.25">
      <c r="A67" s="6"/>
      <c r="B67" s="15"/>
      <c r="C67" s="16"/>
      <c r="D67" s="15"/>
      <c r="E67" s="28" t="s">
        <v>3</v>
      </c>
      <c r="F67" s="28" t="s">
        <v>2</v>
      </c>
      <c r="G67" s="16"/>
      <c r="H67" s="15"/>
    </row>
    <row r="68" spans="1:8" ht="16.5" customHeight="1" x14ac:dyDescent="0.25">
      <c r="B68" s="9">
        <f t="array" ref="B68:H68">Giorni+1+DATE(Calendario6Annuale,OpzioneCalendario6Mensile,1)-WEEKDAY(DATE(Calendario6Annuale,OpzioneCalendario6Mensile,1),OpzioneGiornoSettimana)</f>
        <v>45075</v>
      </c>
      <c r="C68" s="9">
        <v>45076</v>
      </c>
      <c r="D68" s="9">
        <v>45077</v>
      </c>
      <c r="E68" s="23">
        <v>45078</v>
      </c>
      <c r="F68" s="23">
        <v>45079</v>
      </c>
      <c r="G68" s="9">
        <v>45080</v>
      </c>
      <c r="H68" s="9">
        <v>45081</v>
      </c>
    </row>
    <row r="69" spans="1:8" s="32" customFormat="1" ht="56.25" customHeight="1" x14ac:dyDescent="0.2">
      <c r="A69" s="31"/>
      <c r="B69" s="20"/>
      <c r="C69" s="20"/>
      <c r="D69" s="20"/>
      <c r="E69" s="36" t="s">
        <v>39</v>
      </c>
      <c r="G69" s="20"/>
      <c r="H69" s="20"/>
    </row>
    <row r="70" spans="1:8" ht="16.5" customHeight="1" x14ac:dyDescent="0.25">
      <c r="B70" s="9">
        <f t="array" ref="B70:H70">Giorni+8+DATE(Calendario6Annuale,OpzioneCalendario6Mensile,1)-WEEKDAY(DATE(Calendario6Annuale,OpzioneCalendario6Mensile,1),OpzioneGiornoSettimana)</f>
        <v>45082</v>
      </c>
      <c r="C70" s="9">
        <v>45083</v>
      </c>
      <c r="D70" s="21">
        <v>45084</v>
      </c>
      <c r="E70" s="23">
        <v>45085</v>
      </c>
      <c r="F70" s="23">
        <v>45086</v>
      </c>
      <c r="G70" s="9">
        <v>45087</v>
      </c>
      <c r="H70" s="9">
        <v>45088</v>
      </c>
    </row>
    <row r="71" spans="1:8" s="32" customFormat="1" ht="56.25" customHeight="1" x14ac:dyDescent="0.2">
      <c r="A71" s="31"/>
      <c r="B71" s="20"/>
      <c r="C71" s="20"/>
      <c r="D71" s="37"/>
      <c r="E71" s="36" t="s">
        <v>39</v>
      </c>
      <c r="F71" s="36" t="s">
        <v>39</v>
      </c>
      <c r="G71" s="20"/>
      <c r="H71" s="20"/>
    </row>
    <row r="72" spans="1:8" ht="16.5" customHeight="1" x14ac:dyDescent="0.25">
      <c r="B72" s="9">
        <f t="array" ref="B72:H72">Giorni+15+DATE(Calendario6Annuale,OpzioneCalendario6Mensile,1)-WEEKDAY(DATE(Calendario6Annuale,OpzioneCalendario6Mensile,1),OpzioneGiornoSettimana)</f>
        <v>45089</v>
      </c>
      <c r="C72" s="9">
        <v>45090</v>
      </c>
      <c r="D72" s="9">
        <v>45091</v>
      </c>
      <c r="E72" s="9">
        <v>45092</v>
      </c>
      <c r="F72" s="9">
        <v>45093</v>
      </c>
      <c r="G72" s="9">
        <v>45094</v>
      </c>
      <c r="H72" s="9">
        <v>45095</v>
      </c>
    </row>
    <row r="73" spans="1:8" ht="56.25" customHeight="1" x14ac:dyDescent="0.25">
      <c r="B73" s="19"/>
      <c r="C73" s="19"/>
      <c r="D73" s="19"/>
      <c r="E73" s="37"/>
      <c r="F73" s="26"/>
      <c r="G73" s="19"/>
      <c r="H73" s="19"/>
    </row>
    <row r="74" spans="1:8" ht="16.5" customHeight="1" x14ac:dyDescent="0.25">
      <c r="B74" s="9">
        <f t="array" ref="B74:H74">Giorni+22+DATE(Calendario6Annuale,OpzioneCalendario6Mensile,1)-WEEKDAY(DATE(Calendario6Annuale,OpzioneCalendario6Mensile,1),OpzioneGiornoSettimana)</f>
        <v>45096</v>
      </c>
      <c r="C74" s="9">
        <v>45097</v>
      </c>
      <c r="D74" s="9">
        <v>45098</v>
      </c>
      <c r="E74" s="9">
        <v>45099</v>
      </c>
      <c r="F74" s="9">
        <v>45100</v>
      </c>
      <c r="G74" s="9">
        <v>45101</v>
      </c>
      <c r="H74" s="9">
        <v>45102</v>
      </c>
    </row>
    <row r="75" spans="1:8" ht="56.25" customHeight="1" x14ac:dyDescent="0.25">
      <c r="B75" s="19"/>
      <c r="C75" s="19"/>
      <c r="D75" s="19"/>
      <c r="E75" s="19"/>
      <c r="F75" s="19"/>
      <c r="G75" s="19"/>
      <c r="H75" s="19"/>
    </row>
    <row r="76" spans="1:8" ht="16.5" customHeight="1" x14ac:dyDescent="0.25">
      <c r="B76" s="9">
        <f t="array" ref="B76:H76">Giorni+29+DATE(Calendario6Annuale,OpzioneCalendario6Mensile,1)-WEEKDAY(DATE(Calendario6Annuale,OpzioneCalendario6Mensile,1),OpzioneGiornoSettimana)</f>
        <v>45103</v>
      </c>
      <c r="C76" s="9">
        <v>45104</v>
      </c>
      <c r="D76" s="9">
        <v>45105</v>
      </c>
      <c r="E76" s="9">
        <v>45106</v>
      </c>
      <c r="F76" s="9">
        <v>45107</v>
      </c>
      <c r="G76" s="9">
        <v>45108</v>
      </c>
      <c r="H76" s="9">
        <v>45109</v>
      </c>
    </row>
  </sheetData>
  <mergeCells count="6">
    <mergeCell ref="E65:H65"/>
    <mergeCell ref="E1:H1"/>
    <mergeCell ref="E15:H15"/>
    <mergeCell ref="E27:H27"/>
    <mergeCell ref="E40:H40"/>
    <mergeCell ref="E53:H53"/>
  </mergeCells>
  <phoneticPr fontId="16" type="noConversion"/>
  <conditionalFormatting sqref="B4:H4 B6:H6 B8:H8 B10:H10 B12:H12 B14:C14">
    <cfRule type="expression" dxfId="5" priority="6">
      <formula>MONTH(B4)&lt;&gt;OpzioneCalendario1Mensile</formula>
    </cfRule>
  </conditionalFormatting>
  <conditionalFormatting sqref="B18:H18 B20:H20 B22:H22 B24:H24 B26:H26">
    <cfRule type="expression" dxfId="4" priority="5">
      <formula>MONTH(B18)&lt;&gt;OpzioneCalendario2Mensile</formula>
    </cfRule>
  </conditionalFormatting>
  <conditionalFormatting sqref="B30:H30 B32:H32 B34:H34 B36:H36 B38:H38">
    <cfRule type="expression" dxfId="3" priority="4">
      <formula>MONTH(B30)&lt;&gt;OpzioneCalendario3Mensile</formula>
    </cfRule>
  </conditionalFormatting>
  <conditionalFormatting sqref="B43:H43 B45:H45 B47:H47 B49:H49 B51:H51">
    <cfRule type="expression" dxfId="2" priority="3">
      <formula>MONTH(B43)&lt;&gt;OpzioneCalendario4Mensile</formula>
    </cfRule>
  </conditionalFormatting>
  <conditionalFormatting sqref="B56:H56 B58:H58 B60:H60 B62:H62 B64:H64">
    <cfRule type="expression" dxfId="1" priority="2">
      <formula>MONTH(B56)&lt;&gt;OpzioneCalendario5Mensile</formula>
    </cfRule>
  </conditionalFormatting>
  <conditionalFormatting sqref="B68:H68 B70:H70 B72:H72 B74:H74 B76:H76">
    <cfRule type="expression" dxfId="0" priority="1">
      <formula>MONTH(B68)&lt;&gt;OpzioneCalendario6Mensile</formula>
    </cfRule>
  </conditionalFormatting>
  <dataValidations count="10">
    <dataValidation allowBlank="1" showInputMessage="1" prompt="Data" sqref="B4" xr:uid="{00000000-0002-0000-0000-000000000000}"/>
    <dataValidation allowBlank="1" showInputMessage="1" prompt="Scostamento del mese di calendario in base al mese selezionato nella cella C1" sqref="C15" xr:uid="{00000000-0002-0000-0000-000001000000}"/>
    <dataValidation allowBlank="1" showInputMessage="1" prompt="Anno del calendario determinato automaticamente dall'anno immesso nella cella B1" sqref="B15" xr:uid="{00000000-0002-0000-0000-000002000000}"/>
    <dataValidation allowBlank="1" showInputMessage="1" prompt="Immettere qui le note giornaliere" sqref="B5" xr:uid="{00000000-0002-0000-0000-000003000000}"/>
    <dataValidation allowBlank="1" showInputMessage="1" prompt="Intestazione note mensili" sqref="D14" xr:uid="{00000000-0002-0000-0000-000004000000}"/>
    <dataValidation allowBlank="1" showInputMessage="1" prompt="Giorno della settimana determinato automaticamente. Per cambiare i giorni della settimana, selezionare un nuovo giorno iniziale nella cella B2" sqref="B16:B17 E67:F67 C17:H17 C2:H3 E29:F29 E42:F42 E55:F55" xr:uid="{00000000-0002-0000-0000-000006000000}"/>
    <dataValidation allowBlank="1" showInputMessage="1" showErrorMessage="1" prompt="Immettere l'anno per il calendario" sqref="B1" xr:uid="{00000000-0002-0000-0000-000007000000}"/>
    <dataValidation allowBlank="1" showInputMessage="1" prompt="Questa cartella di lavoro è un calendario di 12 mesi. Digitare l'anno iniziale nella cella B1 e selezionare il mese iniziale nella cella C1. Il calendario verrà aggiornato automaticamente per i mesi successivi." sqref="A1" xr:uid="{00000000-0002-0000-0000-000008000000}"/>
    <dataValidation type="list" allowBlank="1" showInputMessage="1" showErrorMessage="1" error="Selezionare un mese dalle voci dell'elenco. Selezionare ANNULLA, quindi premere ALT+freccia GIÙ per scegliere una voce dell'elenco a discesa" prompt="Selezionare il mese iniziale del calendario nell'elenco a discesa. Premere ALT+freccia GIÙ per aprire l'elenco a discesa, quindi INVIO per scegliere una delle voci" sqref="C1" xr:uid="{00000000-0002-0000-0000-000009000000}">
      <formula1>"gennaio,febbraio,marzo,aprile,maggio,giugno,luglio,agosto,settembre,ottobre,novembre,dicembre"</formula1>
    </dataValidation>
    <dataValidation type="list" allowBlank="1" showInputMessage="1" showErrorMessage="1" error="Per le intestazioni del giorno della settimana si possono usare solo le voci dell'elenco a discesa Per selezionare un giorno della settimana diverso, selezionare ANNULLA, quindi premere ALT+freccia GIÙ per scegliere una voce dell'elenco a discesa" prompt="Selezionare il giorno iniziale della settimana nell'elenco a discesa Premere ALT+freccia GIÙ per aprire l'elenco a discesa, quindi INVIO per selezionare un giorno. Il calendario verrà aggiornato automaticamente." sqref="B2:B3" xr:uid="{00000000-0002-0000-0000-00000A000000}">
      <formula1>"DOMENICA,LUNEDÌ,MARTEDÌ,MERCOLEDÌ,GIOVEDÌ,VENERDÌ,SABATO"</formula1>
    </dataValidation>
  </dataValidations>
  <pageMargins left="0.23622047244094491" right="0.23622047244094491" top="0.43307086614173229" bottom="0.43307086614173229" header="0" footer="0"/>
  <pageSetup paperSize="9" scale="96" fitToHeight="0" orientation="landscape" r:id="rId1"/>
  <headerFooter alignWithMargins="0">
    <oddFooter>&amp;C&amp;P</oddFooter>
  </headerFooter>
  <rowBreaks count="6" manualBreakCount="6">
    <brk id="14" max="16383" man="1"/>
    <brk id="26" max="16383" man="1"/>
    <brk id="39" max="16383" man="1"/>
    <brk id="52" max="16383" man="1"/>
    <brk id="64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14</vt:i4>
      </vt:variant>
    </vt:vector>
  </HeadingPairs>
  <TitlesOfParts>
    <vt:vector size="15" baseType="lpstr">
      <vt:lpstr>Calendario Docenza</vt:lpstr>
      <vt:lpstr>'Calendario Docenza'!Calendario1Annuale</vt:lpstr>
      <vt:lpstr>'Calendario Docenza'!Calendario1Mensile</vt:lpstr>
      <vt:lpstr>'Calendario Docenza'!Calendario2Annuale</vt:lpstr>
      <vt:lpstr>'Calendario Docenza'!Calendario2Mensile</vt:lpstr>
      <vt:lpstr>'Calendario Docenza'!Calendario3Annuale</vt:lpstr>
      <vt:lpstr>'Calendario Docenza'!Calendario3Mensile</vt:lpstr>
      <vt:lpstr>'Calendario Docenza'!Calendario4Annuale</vt:lpstr>
      <vt:lpstr>'Calendario Docenza'!Calendario4Mensile</vt:lpstr>
      <vt:lpstr>'Calendario Docenza'!Calendario5Annuale</vt:lpstr>
      <vt:lpstr>'Calendario Docenza'!Calendario5Mensile</vt:lpstr>
      <vt:lpstr>'Calendario Docenza'!Calendario6Annuale</vt:lpstr>
      <vt:lpstr>'Calendario Docenza'!Calendario6Mensile</vt:lpstr>
      <vt:lpstr>'Calendario Docenza'!InizioSettimana</vt:lpstr>
      <vt:lpstr>'Calendario Docenza'!Print_Area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Andrea Zaccarelli</cp:lastModifiedBy>
  <cp:lastPrinted>2022-07-12T07:12:24Z</cp:lastPrinted>
  <dcterms:created xsi:type="dcterms:W3CDTF">2016-07-26T15:53:57Z</dcterms:created>
  <dcterms:modified xsi:type="dcterms:W3CDTF">2022-07-12T07:14:05Z</dcterms:modified>
</cp:coreProperties>
</file>